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_ME" sheetId="1" state="visible" r:id="rId1"/>
    <sheet xmlns:r="http://schemas.openxmlformats.org/officeDocument/2006/relationships" name="ASSUMPTIONS" sheetId="2" state="visible" r:id="rId2"/>
    <sheet xmlns:r="http://schemas.openxmlformats.org/officeDocument/2006/relationships" name="MONTHLY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₦#,##0"/>
  </numFmts>
  <fonts count="7">
    <font>
      <name val="Calibri"/>
      <family val="2"/>
      <color theme="1"/>
      <sz val="11"/>
      <scheme val="minor"/>
    </font>
    <font>
      <name val="Calibri"/>
      <b val="1"/>
      <color rgb="00D4AF37"/>
      <sz val="16"/>
    </font>
    <font>
      <name val="Calibri"/>
      <b val="1"/>
      <color rgb="00071018"/>
      <sz val="11"/>
    </font>
    <font>
      <name val="Calibri"/>
      <b val="1"/>
      <color rgb="000B1C33"/>
      <sz val="11"/>
    </font>
    <font>
      <name val="Calibri"/>
      <color rgb="000B1C33"/>
      <sz val="11"/>
    </font>
    <font>
      <name val="Calibri"/>
      <b val="1"/>
      <color rgb="00071018"/>
      <sz val="14"/>
    </font>
    <font>
      <name val="Calibri"/>
      <b val="1"/>
      <color rgb="00D4AF37"/>
      <sz val="14"/>
    </font>
  </fonts>
  <fills count="6">
    <fill>
      <patternFill/>
    </fill>
    <fill>
      <patternFill patternType="gray125"/>
    </fill>
    <fill>
      <patternFill patternType="solid">
        <fgColor rgb="FF071018"/>
      </patternFill>
    </fill>
    <fill>
      <patternFill patternType="solid">
        <fgColor rgb="FFD4AF37"/>
      </patternFill>
    </fill>
    <fill>
      <patternFill patternType="solid">
        <fgColor rgb="FFFFF3C4"/>
      </patternFill>
    </fill>
    <fill>
      <patternFill patternType="solid">
        <fgColor rgb="FFF4EFE4"/>
      </patternFill>
    </fill>
  </fills>
  <borders count="2">
    <border>
      <left/>
      <right/>
      <top/>
      <bottom/>
      <diagonal/>
    </border>
    <border>
      <left style="thin">
        <color rgb="001C2A36"/>
      </left>
      <right style="thin">
        <color rgb="001C2A36"/>
      </right>
      <top style="thin">
        <color rgb="001C2A36"/>
      </top>
      <bottom style="thin">
        <color rgb="001C2A36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2" borderId="0" pivotButton="0" quotePrefix="0" xfId="0"/>
    <xf numFmtId="0" fontId="2" fillId="3" borderId="1" applyAlignment="1" pivotButton="0" quotePrefix="0" xfId="0">
      <alignment vertical="center" wrapText="1"/>
    </xf>
    <xf numFmtId="0" fontId="3" fillId="0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center" wrapText="1"/>
    </xf>
    <xf numFmtId="0" fontId="5" fillId="3" borderId="0" pivotButton="0" quotePrefix="0" xfId="0"/>
    <xf numFmtId="3" fontId="4" fillId="4" borderId="1" applyAlignment="1" pivotButton="0" quotePrefix="0" xfId="0">
      <alignment vertical="center" wrapText="1"/>
    </xf>
    <xf numFmtId="0" fontId="4" fillId="4" borderId="1" applyAlignment="1" pivotButton="0" quotePrefix="0" xfId="0">
      <alignment vertical="center" wrapText="1"/>
    </xf>
    <xf numFmtId="9" fontId="4" fillId="4" borderId="1" applyAlignment="1" pivotButton="0" quotePrefix="0" xfId="0">
      <alignment vertical="center" wrapText="1"/>
    </xf>
    <xf numFmtId="0" fontId="6" fillId="2" borderId="0" pivotButton="0" quotePrefix="0" xfId="0"/>
    <xf numFmtId="0" fontId="4" fillId="5" borderId="1" applyAlignment="1" pivotButton="0" quotePrefix="0" xfId="0">
      <alignment vertical="center" wrapText="1"/>
    </xf>
    <xf numFmtId="9" fontId="4" fillId="5" borderId="1" applyAlignment="1" pivotButton="0" quotePrefix="0" xfId="0">
      <alignment vertical="center" wrapText="1"/>
    </xf>
    <xf numFmtId="3" fontId="4" fillId="5" borderId="1" applyAlignment="1" pivotButton="0" quotePrefix="0" xfId="0">
      <alignment vertical="center" wrapText="1"/>
    </xf>
    <xf numFmtId="164" fontId="4" fillId="5" borderId="1" applyAlignment="1" pivotButton="0" quotePrefix="0" xfId="0">
      <alignment vertical="center" wrapText="1"/>
    </xf>
    <xf numFmtId="9" fontId="4" fillId="0" borderId="1" applyAlignment="1" pivotButton="0" quotePrefix="0" xfId="0">
      <alignment vertical="center" wrapText="1"/>
    </xf>
    <xf numFmtId="3" fontId="4" fillId="0" borderId="1" applyAlignment="1" pivotButton="0" quotePrefix="0" xfId="0">
      <alignment vertical="center" wrapText="1"/>
    </xf>
    <xf numFmtId="164" fontId="4" fillId="0" borderId="1" applyAlignment="1" pivotButton="0" quotePrefix="0" xfId="0">
      <alignment vertical="center" wrapText="1"/>
    </xf>
    <xf numFmtId="164" fontId="4" fillId="4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18" customWidth="1" min="1" max="1"/>
    <col width="110" customWidth="1" min="2" max="2"/>
  </cols>
  <sheetData>
    <row r="1">
      <c r="A1" s="1" t="inlineStr">
        <is>
          <t>TEF · ONE NIGERIAN COHORT · FOUNDER CONSUMPTION</t>
        </is>
      </c>
    </row>
    <row r="3">
      <c r="A3" s="2" t="inlineStr">
        <is>
          <t>Field</t>
        </is>
      </c>
      <c r="B3" s="2" t="inlineStr">
        <is>
          <t>Standing</t>
        </is>
      </c>
    </row>
    <row r="4" ht="32" customHeight="1">
      <c r="A4" s="3" t="inlineStr">
        <is>
          <t>Date</t>
        </is>
      </c>
      <c r="B4" s="4" t="inlineStr">
        <is>
          <t>21 September 2026 · for Tony O. Elumelu, CFR · The Tony Elumelu Foundation</t>
        </is>
      </c>
    </row>
    <row r="5" ht="32" customHeight="1">
      <c r="A5" s="3" t="inlineStr">
        <is>
          <t>Law</t>
        </is>
      </c>
      <c r="B5" s="4" t="inlineStr">
        <is>
          <t>TEF is not a bank. Named Nigerian bank posts $5,000 seed. We ticket after that post. Youth ₦0. No applicant file. Empty glass.</t>
        </is>
      </c>
    </row>
    <row r="6" ht="32" customHeight="1">
      <c r="A6" s="3" t="inlineStr">
        <is>
          <t>Envelope</t>
        </is>
      </c>
      <c r="B6" s="4" t="inlineStr">
        <is>
          <t>One Nigerian cohort. Not 54 countries. Not 3,200 on day one.</t>
        </is>
      </c>
    </row>
    <row r="7" ht="32" customHeight="1">
      <c r="A7" s="3" t="inlineStr">
        <is>
          <t>Published</t>
        </is>
      </c>
      <c r="B7" s="4" t="inlineStr">
        <is>
          <t>2026 cycle: 3,200 across Africa, four cohorts. First shortlist ~1,951 names; Nigeria ~1,380 on that list (country field). Seed $5,000 subject to training/audit.</t>
        </is>
      </c>
    </row>
    <row r="8" ht="32" customHeight="1">
      <c r="A8" s="3" t="inlineStr">
        <is>
          <t>Seat</t>
        </is>
      </c>
      <c r="B8" s="4" t="inlineStr">
        <is>
          <t>Default ₦9,000,000 once. Includes first 20,000 successful stamps. Walk-away floor ₦7,000,000.</t>
        </is>
      </c>
    </row>
    <row r="9" ht="32" customHeight="1">
      <c r="A9" s="3" t="inlineStr">
        <is>
          <t>₦12</t>
        </is>
      </c>
      <c r="B9" s="4" t="inlineStr">
        <is>
          <t>After the bundle, monthly in arrears, successful enrolled stamp only.</t>
        </is>
      </c>
    </row>
    <row r="10" ht="32" customHeight="1">
      <c r="A10" s="3" t="inlineStr">
        <is>
          <t>Yellow</t>
        </is>
      </c>
      <c r="B10" s="4" t="inlineStr">
        <is>
          <t>ASSUMPTIONS. MONTHLY recalculates.</t>
        </is>
      </c>
    </row>
    <row r="11" ht="32" customHeight="1">
      <c r="A11" s="3" t="inlineStr">
        <is>
          <t>Walk</t>
        </is>
      </c>
      <c r="B11" s="4" t="inlineStr">
        <is>
          <t>https://mnoverificationsandbox.vercel.app/tef</t>
        </is>
      </c>
    </row>
    <row r="12" ht="32" customHeight="1">
      <c r="A12" s="3" t="inlineStr">
        <is>
          <t>Pack</t>
        </is>
      </c>
      <c r="B12" s="4" t="inlineStr">
        <is>
          <t>https://mnoverificationsandbox.vercel.app/tef-pack</t>
        </is>
      </c>
    </row>
    <row r="13" ht="32" customHeight="1">
      <c r="A13" s="3" t="inlineStr">
        <is>
          <t>Not</t>
        </is>
      </c>
      <c r="B13" s="4" t="inlineStr">
        <is>
          <t>Do not mix with the UBA Nigeria bank envelope. Do not put /corridor on this share.</t>
        </is>
      </c>
    </row>
  </sheetData>
  <mergeCells count="1"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selection activeCell="A1" sqref="A1"/>
    </sheetView>
  </sheetViews>
  <sheetFormatPr baseColWidth="8" defaultRowHeight="15"/>
  <cols>
    <col width="16" customWidth="1" min="1" max="1"/>
    <col width="14" customWidth="1" min="2" max="2"/>
    <col width="12" customWidth="1" min="3" max="3"/>
    <col width="72" customWidth="1" min="4" max="4"/>
  </cols>
  <sheetData>
    <row r="1">
      <c r="A1" s="5" t="inlineStr">
        <is>
          <t>YELLOW CELLS ARE YOURS</t>
        </is>
      </c>
    </row>
    <row r="3">
      <c r="A3" s="2" t="inlineStr">
        <is>
          <t>Input</t>
        </is>
      </c>
      <c r="B3" s="2" t="inlineStr">
        <is>
          <t>Value</t>
        </is>
      </c>
      <c r="C3" s="2" t="inlineStr">
        <is>
          <t>Unit</t>
        </is>
      </c>
      <c r="D3" s="2" t="inlineStr">
        <is>
          <t>Note</t>
        </is>
      </c>
    </row>
    <row r="4">
      <c r="A4" s="3" t="inlineStr">
        <is>
          <t>enrolled</t>
        </is>
      </c>
      <c r="B4" s="6" t="n">
        <v>1380</v>
      </c>
      <c r="C4" s="4" t="inlineStr">
        <is>
          <t>count</t>
        </is>
      </c>
      <c r="D4" s="4" t="inlineStr">
        <is>
          <t>Nigeria on 2026 first shortlist. Confirm with Programmes.</t>
        </is>
      </c>
    </row>
    <row r="5">
      <c r="A5" s="3" t="inlineStr">
        <is>
          <t>seat</t>
        </is>
      </c>
      <c r="B5" s="6" t="n">
        <v>9000000</v>
      </c>
      <c r="C5" s="4" t="inlineStr">
        <is>
          <t>₦</t>
        </is>
      </c>
      <c r="D5" s="4" t="inlineStr">
        <is>
          <t>One Nigerian cohort. Named bank seated.</t>
        </is>
      </c>
    </row>
    <row r="6">
      <c r="A6" s="3" t="inlineStr">
        <is>
          <t>bundle</t>
        </is>
      </c>
      <c r="B6" s="6" t="n">
        <v>20000</v>
      </c>
      <c r="C6" s="4" t="inlineStr">
        <is>
          <t>stamps</t>
        </is>
      </c>
      <c r="D6" s="4" t="inlineStr">
        <is>
          <t>Eaten by the seat.</t>
        </is>
      </c>
    </row>
    <row r="7">
      <c r="A7" s="3" t="inlineStr">
        <is>
          <t>node</t>
        </is>
      </c>
      <c r="B7" s="7" t="n">
        <v>12</v>
      </c>
      <c r="C7" s="4" t="inlineStr">
        <is>
          <t>₦</t>
        </is>
      </c>
      <c r="D7" s="4" t="inlineStr">
        <is>
          <t>After bundle. Failed bank post = 0.</t>
        </is>
      </c>
    </row>
    <row r="8">
      <c r="A8" s="3" t="inlineStr">
        <is>
          <t>arg_rate</t>
        </is>
      </c>
      <c r="B8" s="8" t="n">
        <v>0.06</v>
      </c>
      <c r="C8" s="4" t="inlineStr">
        <is>
          <t>share</t>
        </is>
      </c>
      <c r="D8" s="4" t="inlineStr">
        <is>
          <t>Last-mile arguments after a good bank post.</t>
        </is>
      </c>
    </row>
    <row r="9">
      <c r="A9" s="3" t="inlineStr">
        <is>
          <t>arg_cost</t>
        </is>
      </c>
      <c r="B9" s="6" t="n">
        <v>40000</v>
      </c>
      <c r="C9" s="4" t="inlineStr">
        <is>
          <t>₦</t>
        </is>
      </c>
      <c r="D9" s="4" t="inlineStr">
        <is>
          <t>Programme / partner time per argument.</t>
        </is>
      </c>
    </row>
    <row r="10">
      <c r="A10" s="3" t="inlineStr">
        <is>
          <t>capture</t>
        </is>
      </c>
      <c r="B10" s="8" t="n">
        <v>0.5</v>
      </c>
      <c r="C10" s="4" t="inlineStr">
        <is>
          <t>share</t>
        </is>
      </c>
      <c r="D10" s="4" t="inlineStr">
        <is>
          <t>Do not claim 100%.</t>
        </is>
      </c>
    </row>
    <row r="11">
      <c r="A11" s="3" t="inlineStr">
        <is>
          <t>w_oct</t>
        </is>
      </c>
      <c r="B11" s="8" t="n">
        <v>0.1</v>
      </c>
      <c r="C11" s="4" t="inlineStr">
        <is>
          <t>share</t>
        </is>
      </c>
      <c r="D11" s="4" t="inlineStr">
        <is>
          <t>Share of this list posting in Oct 2026.</t>
        </is>
      </c>
    </row>
    <row r="12">
      <c r="A12" s="3" t="inlineStr">
        <is>
          <t>w_nov</t>
        </is>
      </c>
      <c r="B12" s="8" t="n">
        <v>0.18</v>
      </c>
      <c r="C12" s="4" t="inlineStr">
        <is>
          <t>share</t>
        </is>
      </c>
      <c r="D12" s="4" t="inlineStr"/>
    </row>
    <row r="13">
      <c r="A13" s="3" t="inlineStr">
        <is>
          <t>w_dec</t>
        </is>
      </c>
      <c r="B13" s="8" t="n">
        <v>0.17</v>
      </c>
      <c r="C13" s="4" t="inlineStr">
        <is>
          <t>share</t>
        </is>
      </c>
      <c r="D13" s="4" t="inlineStr"/>
    </row>
    <row r="14">
      <c r="A14" s="3" t="inlineStr">
        <is>
          <t>w_h1</t>
        </is>
      </c>
      <c r="B14" s="8" t="n">
        <v>0.4</v>
      </c>
      <c r="C14" s="4" t="inlineStr">
        <is>
          <t>share</t>
        </is>
      </c>
      <c r="D14" s="4" t="inlineStr">
        <is>
          <t>Rest of this cycle in 2027 H1.</t>
        </is>
      </c>
    </row>
    <row r="15">
      <c r="A15" s="3" t="inlineStr">
        <is>
          <t>w_h2</t>
        </is>
      </c>
      <c r="B15" s="8" t="n">
        <v>0.5</v>
      </c>
      <c r="C15" s="4" t="inlineStr">
        <is>
          <t>share</t>
        </is>
      </c>
      <c r="D15" s="4" t="inlineStr">
        <is>
          <t>Next Nigerian slice in 2027 H2. Planning, not 54 countries.</t>
        </is>
      </c>
    </row>
  </sheetData>
  <mergeCells count="1">
    <mergeCell ref="A1:D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selection activeCell="A1" sqref="A1"/>
    </sheetView>
  </sheetViews>
  <sheetFormatPr baseColWidth="8" defaultRowHeight="15"/>
  <cols>
    <col width="36" customWidth="1" min="1" max="1"/>
    <col width="12" customWidth="1" min="2" max="2"/>
    <col width="14" customWidth="1" min="3" max="3"/>
    <col width="20" customWidth="1" min="4" max="4"/>
    <col width="16" customWidth="1" min="5" max="5"/>
    <col width="16" customWidth="1" min="6" max="6"/>
    <col width="22" customWidth="1" min="7" max="7"/>
  </cols>
  <sheetData>
    <row r="1">
      <c r="A1" s="9" t="inlineStr">
        <is>
          <t>SEED STAMPS · BUNDLE · ₦12 · PROGRAMME TIME</t>
        </is>
      </c>
    </row>
    <row r="3">
      <c r="A3" s="2" t="inlineStr">
        <is>
          <t>Window</t>
        </is>
      </c>
      <c r="B3" s="2" t="inlineStr">
        <is>
          <t>Share</t>
        </is>
      </c>
      <c r="C3" s="2" t="inlineStr">
        <is>
          <t>Stamps</t>
        </is>
      </c>
      <c r="D3" s="2" t="inlineStr">
        <is>
          <t>Inside seat bundle</t>
        </is>
      </c>
      <c r="E3" s="2" t="inlineStr">
        <is>
          <t>Billable @ ₦12</t>
        </is>
      </c>
      <c r="F3" s="2" t="inlineStr">
        <is>
          <t>GCSLC ₦12</t>
        </is>
      </c>
      <c r="G3" s="2" t="inlineStr">
        <is>
          <t>Programme time kept</t>
        </is>
      </c>
    </row>
    <row r="4">
      <c r="A4" s="10" t="inlineStr">
        <is>
          <t>October 2026</t>
        </is>
      </c>
      <c r="B4" s="11">
        <f>ASSUMPTIONS!B11</f>
        <v/>
      </c>
      <c r="C4" s="12">
        <f>ROUND(ASSUMPTIONS!B4*B4,0)</f>
        <v/>
      </c>
      <c r="D4" s="12">
        <f>MIN(C4,ASSUMPTIONS!B6)</f>
        <v/>
      </c>
      <c r="E4" s="12">
        <f>C4-D4</f>
        <v/>
      </c>
      <c r="F4" s="13">
        <f>E4*ASSUMPTIONS!B7</f>
        <v/>
      </c>
      <c r="G4" s="13">
        <f>C4*ASSUMPTIONS!B8*ASSUMPTIONS!B9*ASSUMPTIONS!B10</f>
        <v/>
      </c>
    </row>
    <row r="5">
      <c r="A5" s="4" t="inlineStr">
        <is>
          <t>November 2026</t>
        </is>
      </c>
      <c r="B5" s="14">
        <f>ASSUMPTIONS!B12</f>
        <v/>
      </c>
      <c r="C5" s="15">
        <f>ROUND(ASSUMPTIONS!B4*B5,0)</f>
        <v/>
      </c>
      <c r="D5" s="15">
        <f>MIN(C5,ASSUMPTIONS!B6-SUM(D4:D4))</f>
        <v/>
      </c>
      <c r="E5" s="15">
        <f>C5-D5</f>
        <v/>
      </c>
      <c r="F5" s="16">
        <f>E5*ASSUMPTIONS!B7</f>
        <v/>
      </c>
      <c r="G5" s="16">
        <f>C5*ASSUMPTIONS!B8*ASSUMPTIONS!B9*ASSUMPTIONS!B10</f>
        <v/>
      </c>
    </row>
    <row r="6">
      <c r="A6" s="10" t="inlineStr">
        <is>
          <t>December 2026</t>
        </is>
      </c>
      <c r="B6" s="11">
        <f>ASSUMPTIONS!B13</f>
        <v/>
      </c>
      <c r="C6" s="12">
        <f>ROUND(ASSUMPTIONS!B4*B6,0)</f>
        <v/>
      </c>
      <c r="D6" s="12">
        <f>MIN(C6,ASSUMPTIONS!B6-SUM(D4:D5))</f>
        <v/>
      </c>
      <c r="E6" s="12">
        <f>C6-D6</f>
        <v/>
      </c>
      <c r="F6" s="13">
        <f>E6*ASSUMPTIONS!B7</f>
        <v/>
      </c>
      <c r="G6" s="13">
        <f>C6*ASSUMPTIONS!B8*ASSUMPTIONS!B9*ASSUMPTIONS!B10</f>
        <v/>
      </c>
    </row>
    <row r="7">
      <c r="A7" s="4" t="inlineStr">
        <is>
          <t>2027 H1 · rest of this cycle</t>
        </is>
      </c>
      <c r="B7" s="14">
        <f>ASSUMPTIONS!B14</f>
        <v/>
      </c>
      <c r="C7" s="15">
        <f>ROUND(ASSUMPTIONS!B4*B7,0)</f>
        <v/>
      </c>
      <c r="D7" s="15">
        <f>MIN(C7,ASSUMPTIONS!B6-SUM(D4:D6))</f>
        <v/>
      </c>
      <c r="E7" s="15">
        <f>C7-D7</f>
        <v/>
      </c>
      <c r="F7" s="16">
        <f>E7*ASSUMPTIONS!B7</f>
        <v/>
      </c>
      <c r="G7" s="16">
        <f>C7*ASSUMPTIONS!B8*ASSUMPTIONS!B9*ASSUMPTIONS!B10</f>
        <v/>
      </c>
    </row>
    <row r="8">
      <c r="A8" s="10" t="inlineStr">
        <is>
          <t>2027 H2 · next Nigerian slice</t>
        </is>
      </c>
      <c r="B8" s="11">
        <f>ASSUMPTIONS!B15</f>
        <v/>
      </c>
      <c r="C8" s="12">
        <f>ROUND(ASSUMPTIONS!B4*B8,0)</f>
        <v/>
      </c>
      <c r="D8" s="12">
        <f>MIN(C8,ASSUMPTIONS!B6-SUM(D4:D7))</f>
        <v/>
      </c>
      <c r="E8" s="12">
        <f>C8-D8</f>
        <v/>
      </c>
      <c r="F8" s="13">
        <f>E8*ASSUMPTIONS!B7</f>
        <v/>
      </c>
      <c r="G8" s="13">
        <f>C8*ASSUMPTIONS!B8*ASSUMPTIONS!B9*ASSUMPTIONS!B10</f>
        <v/>
      </c>
    </row>
    <row r="9">
      <c r="A9" s="3" t="inlineStr">
        <is>
          <t>Seat (one figure)</t>
        </is>
      </c>
      <c r="F9" s="17">
        <f>ASSUMPTIONS!B5</f>
        <v/>
      </c>
    </row>
    <row r="10">
      <c r="A10" s="3" t="inlineStr">
        <is>
          <t>Q4 stamps</t>
        </is>
      </c>
      <c r="C10" s="15">
        <f>SUM(C4:C6)</f>
        <v/>
      </c>
    </row>
    <row r="11">
      <c r="A11" s="3" t="inlineStr">
        <is>
          <t>Through 2027 stamps</t>
        </is>
      </c>
      <c r="C11" s="15">
        <f>SUM(C4:C8)</f>
        <v/>
      </c>
    </row>
    <row r="12">
      <c r="A12" s="3" t="inlineStr">
        <is>
          <t>₦12 after bundle through 2027</t>
        </is>
      </c>
      <c r="F12" s="16">
        <f>SUM(F4:F8)</f>
        <v/>
      </c>
    </row>
    <row r="13">
      <c r="A13" s="3" t="inlineStr">
        <is>
          <t>Invoice seat + ₦12</t>
        </is>
      </c>
      <c r="F13" s="16">
        <f>F9+F12</f>
        <v/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2026-09-21T16:53:52Z</dcterms:created>
  <dcterms:modified xmlns:dcterms="http://purl.org/dc/terms/" xmlns:xsi="http://www.w3.org/2001/XMLSchema-instance" xsi:type="dcterms:W3CDTF">2026-09-21T16:53:52Z</dcterms:modified>
</cp:coreProperties>
</file>